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showInkAnnotation="0"/>
  <mc:AlternateContent xmlns:mc="http://schemas.openxmlformats.org/markup-compatibility/2006">
    <mc:Choice Requires="x15">
      <x15ac:absPath xmlns:x15ac="http://schemas.microsoft.com/office/spreadsheetml/2010/11/ac" url="H:\Omat Tiedostot\Data Sari\Lohkotietopankkituloksia\"/>
    </mc:Choice>
  </mc:AlternateContent>
  <xr:revisionPtr revIDLastSave="0" documentId="13_ncr:1_{A4CE0700-4AA7-42DB-ACB9-1DDFA9A80187}" xr6:coauthVersionLast="34" xr6:coauthVersionMax="34" xr10:uidLastSave="{00000000-0000-0000-0000-000000000000}"/>
  <bookViews>
    <workbookView xWindow="0" yWindow="0" windowWidth="11808" windowHeight="7140" xr2:uid="{00000000-000D-0000-FFFF-FFFF00000000}"/>
  </bookViews>
  <sheets>
    <sheet name="Tuotantokustannuslaskuri" sheetId="1" r:id="rId1"/>
    <sheet name="Lähtötiedot" sheetId="2" state="hidden" r:id="rId2"/>
  </sheets>
  <definedNames>
    <definedName name="Viljelykasvi">OFFSET(Lähtötiedot!$B$2,0,0,COUNTA(Lähtötiedot!$B$2:$B$10),2)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3" i="2"/>
  <c r="G8" i="2" l="1"/>
  <c r="K4" i="2"/>
  <c r="K5" i="2"/>
  <c r="K6" i="2"/>
  <c r="K7" i="2"/>
  <c r="K8" i="2"/>
  <c r="K9" i="2"/>
  <c r="K10" i="2"/>
  <c r="K3" i="2"/>
  <c r="G2" i="2"/>
  <c r="G4" i="2"/>
  <c r="G5" i="2"/>
  <c r="G6" i="2"/>
  <c r="G7" i="2"/>
  <c r="G9" i="2"/>
  <c r="G10" i="2"/>
  <c r="G3" i="2"/>
  <c r="L8" i="2" l="1"/>
  <c r="L4" i="2"/>
  <c r="L9" i="2"/>
  <c r="L5" i="2"/>
  <c r="L7" i="2"/>
  <c r="L3" i="2"/>
  <c r="L10" i="2"/>
  <c r="L6" i="2"/>
  <c r="C27" i="1" l="1"/>
  <c r="C24" i="1"/>
  <c r="C21" i="1"/>
</calcChain>
</file>

<file path=xl/sharedStrings.xml><?xml version="1.0" encoding="utf-8"?>
<sst xmlns="http://schemas.openxmlformats.org/spreadsheetml/2006/main" count="55" uniqueCount="47">
  <si>
    <t>Viljelykasvi</t>
  </si>
  <si>
    <t>Saatu sato</t>
  </si>
  <si>
    <t>Sadon hinta</t>
  </si>
  <si>
    <t>kg/ha</t>
  </si>
  <si>
    <t>Satotuotot</t>
  </si>
  <si>
    <t>N kg/ha</t>
  </si>
  <si>
    <t>Lannoitteen hinta</t>
  </si>
  <si>
    <t>Tuotantokustannus</t>
  </si>
  <si>
    <t>Käytetty typpilannoitus</t>
  </si>
  <si>
    <t>Rapsi</t>
  </si>
  <si>
    <t>Rypsi</t>
  </si>
  <si>
    <t>Kaura</t>
  </si>
  <si>
    <t>Mallasohra</t>
  </si>
  <si>
    <t>Rehuohra</t>
  </si>
  <si>
    <t>Ruis</t>
  </si>
  <si>
    <t>Kevätvehnä</t>
  </si>
  <si>
    <t>Syysvehnä</t>
  </si>
  <si>
    <t xml:space="preserve"> </t>
  </si>
  <si>
    <t>4. Sadosta saadut tuotot</t>
  </si>
  <si>
    <t>Numero</t>
  </si>
  <si>
    <t>Kasvinsuojelu</t>
  </si>
  <si>
    <t>Työkustannus</t>
  </si>
  <si>
    <t>Kone-, rakennus- ja yleiskustannus</t>
  </si>
  <si>
    <t>Pellon ja salaojituksen kustannus</t>
  </si>
  <si>
    <t>Muku</t>
  </si>
  <si>
    <t>Kylvö</t>
  </si>
  <si>
    <t>Lannoitukset *</t>
  </si>
  <si>
    <t>Muut mukut</t>
  </si>
  <si>
    <t>Työ ja Kiku</t>
  </si>
  <si>
    <t>Kust.yhteensä</t>
  </si>
  <si>
    <t>%</t>
  </si>
  <si>
    <t>Lannoitteen typpipitoisuus</t>
  </si>
  <si>
    <t>6. Hintavaatimus, jolla sato kattaa kaikki kustannukset (tuet huomioitu vähentävänä)</t>
  </si>
  <si>
    <t>Perustuki</t>
  </si>
  <si>
    <t>Viherryttämistuki</t>
  </si>
  <si>
    <r>
      <rPr>
        <sz val="11"/>
        <color theme="1"/>
        <rFont val="Arial"/>
        <family val="2"/>
      </rPr>
      <t>€</t>
    </r>
    <r>
      <rPr>
        <sz val="11"/>
        <color theme="1"/>
        <rFont val="Calibri"/>
        <family val="2"/>
        <scheme val="minor"/>
      </rPr>
      <t>/tn</t>
    </r>
  </si>
  <si>
    <t>€/tn</t>
  </si>
  <si>
    <t>€/ha</t>
  </si>
  <si>
    <t>Luonnonhaittakorvaus</t>
  </si>
  <si>
    <t>Ympäristökorvaus</t>
  </si>
  <si>
    <t>Peltokasvipalkkio</t>
  </si>
  <si>
    <t xml:space="preserve">5. Tuotantokustannus </t>
  </si>
  <si>
    <t>VILJOJEN TUOTANTOKUSTANNUSLASKURI</t>
  </si>
  <si>
    <t>1. Valitse viljelykasvi sekä syötä sadon määrä ja hinta</t>
  </si>
  <si>
    <t>2. Syötä käytetty typpilannoitus ja lannoitteen hinta</t>
  </si>
  <si>
    <t>3. Syötä hehtaarikohtaiset tuet ja palkkiot</t>
  </si>
  <si>
    <t>Sadon vähimmäishintavaatimus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</si>
</sst>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1" fontId="0" fillId="0" borderId="0" xfId="0" applyNumberFormat="1" applyFill="1"/>
    <xf numFmtId="0" fontId="6" fillId="0" borderId="0" xfId="0" applyFont="1"/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3" fontId="5" fillId="2" borderId="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3" fontId="0" fillId="2" borderId="0" xfId="0" applyNumberFormat="1" applyFill="1" applyProtection="1">
      <protection locked="0"/>
    </xf>
    <xf numFmtId="3" fontId="0" fillId="2" borderId="1" xfId="0" applyNumberFormat="1" applyFill="1" applyBorder="1" applyProtection="1">
      <protection locked="0"/>
    </xf>
    <xf numFmtId="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3" fontId="0" fillId="3" borderId="1" xfId="0" applyNumberFormat="1" applyFill="1" applyBorder="1" applyProtection="1"/>
  </cellXfs>
  <cellStyles count="1">
    <cellStyle name="Normaali" xfId="0" builtinId="0"/>
  </cellStyles>
  <dxfs count="3">
    <dxf>
      <numFmt numFmtId="1" formatCode="0"/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C4" fmlaRange="Lähtötiedot!$B$2:$L$10" noThreeD="1" sel="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377920</xdr:colOff>
      <xdr:row>0</xdr:row>
      <xdr:rowOff>50007</xdr:rowOff>
    </xdr:from>
    <xdr:to>
      <xdr:col>6</xdr:col>
      <xdr:colOff>553935</xdr:colOff>
      <xdr:row>4</xdr:row>
      <xdr:rowOff>114300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770" y="50007"/>
          <a:ext cx="785615" cy="9024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7620</xdr:rowOff>
        </xdr:from>
        <xdr:to>
          <xdr:col>3</xdr:col>
          <xdr:colOff>266700</xdr:colOff>
          <xdr:row>4</xdr:row>
          <xdr:rowOff>1172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" displayName="Table1" ref="A1:L10" totalsRowShown="0">
  <autoFilter ref="A1:L10" xr:uid="{00000000-0009-0000-0100-000003000000}"/>
  <tableColumns count="12">
    <tableColumn id="3" xr3:uid="{00000000-0010-0000-0000-000003000000}" name="Numero"/>
    <tableColumn id="1" xr3:uid="{00000000-0010-0000-0000-000001000000}" name="Viljelykasvi"/>
    <tableColumn id="7" xr3:uid="{00000000-0010-0000-0000-000007000000}" name="Kylvö"/>
    <tableColumn id="8" xr3:uid="{00000000-0010-0000-0000-000008000000}" name="Lannoitukset *" dataDxfId="2">
      <calculatedColumnFormula>Tuotantokustannuslaskuri!$C$9/27*100*Tuotantokustannuslaskuri!$C$10/1000</calculatedColumnFormula>
    </tableColumn>
    <tableColumn id="6" xr3:uid="{00000000-0010-0000-0000-000006000000}" name="Kasvinsuojelu"/>
    <tableColumn id="13" xr3:uid="{00000000-0010-0000-0000-00000D000000}" name="Muut mukut"/>
    <tableColumn id="5" xr3:uid="{00000000-0010-0000-0000-000005000000}" name="Muku" dataDxfId="1">
      <calculatedColumnFormula>SUM(Table1[[#This Row],[Kylvö]:[Muut mukut]])</calculatedColumnFormula>
    </tableColumn>
    <tableColumn id="10" xr3:uid="{00000000-0010-0000-0000-00000A000000}" name="Työkustannus"/>
    <tableColumn id="11" xr3:uid="{00000000-0010-0000-0000-00000B000000}" name="Kone-, rakennus- ja yleiskustannus"/>
    <tableColumn id="12" xr3:uid="{00000000-0010-0000-0000-00000C000000}" name="Pellon ja salaojituksen kustannus"/>
    <tableColumn id="9" xr3:uid="{00000000-0010-0000-0000-000009000000}" name="Työ ja Kiku"/>
    <tableColumn id="2" xr3:uid="{00000000-0010-0000-0000-000002000000}" name="Kust.yhteensä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="130" zoomScaleNormal="130" workbookViewId="0"/>
  </sheetViews>
  <sheetFormatPr defaultColWidth="9.109375" defaultRowHeight="14.4" x14ac:dyDescent="0.3"/>
  <cols>
    <col min="1" max="1" width="2.88671875" style="6" customWidth="1"/>
    <col min="2" max="2" width="35.44140625" style="6" customWidth="1"/>
    <col min="3" max="3" width="11.109375" style="6" customWidth="1"/>
    <col min="4" max="16384" width="9.109375" style="6"/>
  </cols>
  <sheetData>
    <row r="1" spans="1:7" ht="21" x14ac:dyDescent="0.4">
      <c r="A1" s="4" t="s">
        <v>42</v>
      </c>
      <c r="B1" s="5"/>
      <c r="C1" s="5"/>
      <c r="D1" s="5"/>
      <c r="E1" s="5"/>
      <c r="F1" s="5"/>
      <c r="G1" s="5"/>
    </row>
    <row r="2" spans="1:7" x14ac:dyDescent="0.3">
      <c r="A2" s="5"/>
      <c r="B2" s="5"/>
      <c r="C2" s="5"/>
      <c r="D2" s="5"/>
      <c r="E2" s="5"/>
      <c r="F2" s="5"/>
      <c r="G2" s="5"/>
    </row>
    <row r="3" spans="1:7" x14ac:dyDescent="0.3">
      <c r="A3" s="5"/>
      <c r="B3" s="7" t="s">
        <v>43</v>
      </c>
      <c r="C3" s="5"/>
      <c r="D3" s="5"/>
      <c r="E3" s="5"/>
      <c r="F3" s="5"/>
      <c r="G3" s="5"/>
    </row>
    <row r="4" spans="1:7" x14ac:dyDescent="0.3">
      <c r="A4" s="5"/>
      <c r="B4" s="8" t="s">
        <v>0</v>
      </c>
      <c r="C4" s="9">
        <v>3</v>
      </c>
      <c r="D4" s="9"/>
      <c r="E4" s="5"/>
      <c r="F4" s="5"/>
      <c r="G4" s="5"/>
    </row>
    <row r="5" spans="1:7" x14ac:dyDescent="0.3">
      <c r="A5" s="5"/>
      <c r="B5" s="10" t="s">
        <v>1</v>
      </c>
      <c r="C5" s="11">
        <v>4000</v>
      </c>
      <c r="D5" s="9" t="s">
        <v>3</v>
      </c>
      <c r="E5" s="5"/>
      <c r="F5" s="5"/>
      <c r="G5" s="5"/>
    </row>
    <row r="6" spans="1:7" x14ac:dyDescent="0.3">
      <c r="A6" s="5"/>
      <c r="B6" s="10" t="s">
        <v>2</v>
      </c>
      <c r="C6" s="11">
        <v>170</v>
      </c>
      <c r="D6" s="9" t="s">
        <v>35</v>
      </c>
      <c r="E6" s="5"/>
      <c r="F6" s="5"/>
      <c r="G6" s="5"/>
    </row>
    <row r="7" spans="1:7" x14ac:dyDescent="0.3">
      <c r="A7" s="5"/>
      <c r="B7" s="5"/>
      <c r="C7" s="5"/>
      <c r="D7" s="5"/>
      <c r="E7" s="5"/>
      <c r="F7" s="5"/>
      <c r="G7" s="5"/>
    </row>
    <row r="8" spans="1:7" x14ac:dyDescent="0.3">
      <c r="A8" s="5"/>
      <c r="B8" s="12" t="s">
        <v>44</v>
      </c>
      <c r="C8" s="13"/>
      <c r="D8" s="5"/>
      <c r="E8" s="5"/>
      <c r="F8" s="5"/>
      <c r="G8" s="5"/>
    </row>
    <row r="9" spans="1:7" x14ac:dyDescent="0.3">
      <c r="A9" s="5"/>
      <c r="B9" s="10" t="s">
        <v>8</v>
      </c>
      <c r="C9" s="14">
        <v>120</v>
      </c>
      <c r="D9" s="9" t="s">
        <v>5</v>
      </c>
      <c r="E9" s="5"/>
      <c r="F9" s="5"/>
      <c r="G9" s="5"/>
    </row>
    <row r="10" spans="1:7" x14ac:dyDescent="0.3">
      <c r="A10" s="5"/>
      <c r="B10" s="10" t="s">
        <v>6</v>
      </c>
      <c r="C10" s="14">
        <v>386</v>
      </c>
      <c r="D10" s="9" t="s">
        <v>36</v>
      </c>
      <c r="E10" s="5"/>
      <c r="F10" s="5"/>
      <c r="G10" s="5"/>
    </row>
    <row r="11" spans="1:7" x14ac:dyDescent="0.3">
      <c r="A11" s="5"/>
      <c r="B11" s="10" t="s">
        <v>31</v>
      </c>
      <c r="C11" s="14">
        <v>27</v>
      </c>
      <c r="D11" s="9" t="s">
        <v>30</v>
      </c>
      <c r="E11" s="5"/>
      <c r="F11" s="5"/>
      <c r="G11" s="5"/>
    </row>
    <row r="12" spans="1:7" x14ac:dyDescent="0.3">
      <c r="A12" s="5"/>
      <c r="B12" s="5"/>
      <c r="C12" s="13"/>
      <c r="D12" s="5"/>
      <c r="E12" s="5"/>
      <c r="F12" s="5"/>
      <c r="G12" s="5"/>
    </row>
    <row r="13" spans="1:7" x14ac:dyDescent="0.3">
      <c r="A13" s="5"/>
      <c r="B13" s="7" t="s">
        <v>45</v>
      </c>
      <c r="C13" s="13"/>
      <c r="D13" s="5"/>
      <c r="E13" s="5"/>
      <c r="F13" s="5"/>
      <c r="G13" s="5"/>
    </row>
    <row r="14" spans="1:7" x14ac:dyDescent="0.3">
      <c r="A14" s="5"/>
      <c r="B14" s="10" t="s">
        <v>33</v>
      </c>
      <c r="C14" s="14">
        <v>122</v>
      </c>
      <c r="D14" s="9" t="s">
        <v>37</v>
      </c>
      <c r="E14" s="5"/>
      <c r="F14" s="5"/>
      <c r="G14" s="5"/>
    </row>
    <row r="15" spans="1:7" x14ac:dyDescent="0.3">
      <c r="A15" s="5"/>
      <c r="B15" s="10" t="s">
        <v>34</v>
      </c>
      <c r="C15" s="14">
        <v>74</v>
      </c>
      <c r="D15" s="9" t="s">
        <v>37</v>
      </c>
      <c r="E15" s="5"/>
      <c r="F15" s="5"/>
      <c r="G15" s="5"/>
    </row>
    <row r="16" spans="1:7" x14ac:dyDescent="0.3">
      <c r="A16" s="5"/>
      <c r="B16" s="10" t="s">
        <v>38</v>
      </c>
      <c r="C16" s="14">
        <v>217</v>
      </c>
      <c r="D16" s="9" t="s">
        <v>37</v>
      </c>
      <c r="E16" s="5"/>
      <c r="F16" s="5"/>
      <c r="G16" s="5"/>
    </row>
    <row r="17" spans="1:7" x14ac:dyDescent="0.3">
      <c r="A17" s="5"/>
      <c r="B17" s="10" t="s">
        <v>39</v>
      </c>
      <c r="C17" s="14">
        <v>72</v>
      </c>
      <c r="D17" s="9" t="s">
        <v>37</v>
      </c>
      <c r="E17" s="5"/>
      <c r="F17" s="5"/>
      <c r="G17" s="5"/>
    </row>
    <row r="18" spans="1:7" x14ac:dyDescent="0.3">
      <c r="A18" s="5"/>
      <c r="B18" s="10" t="s">
        <v>40</v>
      </c>
      <c r="C18" s="14"/>
      <c r="D18" s="9" t="s">
        <v>37</v>
      </c>
      <c r="E18" s="13"/>
      <c r="F18" s="5"/>
      <c r="G18" s="5"/>
    </row>
    <row r="19" spans="1:7" x14ac:dyDescent="0.3">
      <c r="A19" s="5"/>
      <c r="B19" s="5"/>
      <c r="C19" s="5"/>
      <c r="D19" s="5"/>
      <c r="E19" s="5"/>
      <c r="F19" s="5"/>
      <c r="G19" s="5"/>
    </row>
    <row r="20" spans="1:7" x14ac:dyDescent="0.3">
      <c r="A20" s="5"/>
      <c r="B20" s="12" t="s">
        <v>18</v>
      </c>
      <c r="C20" s="13"/>
      <c r="D20" s="5"/>
      <c r="E20" s="5"/>
      <c r="F20" s="5"/>
      <c r="G20" s="5"/>
    </row>
    <row r="21" spans="1:7" x14ac:dyDescent="0.3">
      <c r="A21" s="5"/>
      <c r="B21" s="10" t="s">
        <v>4</v>
      </c>
      <c r="C21" s="19">
        <f>($C$5*$C$6)/1000</f>
        <v>680</v>
      </c>
      <c r="D21" s="9" t="s">
        <v>37</v>
      </c>
      <c r="E21" s="5"/>
      <c r="F21" s="5"/>
      <c r="G21" s="5"/>
    </row>
    <row r="22" spans="1:7" x14ac:dyDescent="0.3">
      <c r="A22" s="5"/>
      <c r="B22" s="5"/>
      <c r="C22" s="15"/>
      <c r="D22" s="5"/>
      <c r="E22" s="5"/>
      <c r="F22" s="5"/>
      <c r="G22" s="5"/>
    </row>
    <row r="23" spans="1:7" x14ac:dyDescent="0.3">
      <c r="A23" s="5"/>
      <c r="B23" s="12" t="s">
        <v>41</v>
      </c>
      <c r="C23" s="15"/>
      <c r="D23" s="5"/>
      <c r="E23" s="5"/>
      <c r="F23" s="5"/>
      <c r="G23" s="5"/>
    </row>
    <row r="24" spans="1:7" x14ac:dyDescent="0.3">
      <c r="A24" s="5"/>
      <c r="B24" s="16" t="s">
        <v>7</v>
      </c>
      <c r="C24" s="19">
        <f>IF($C$5&gt;0,VLOOKUP(C4,Table1[],12,FALSE)/$C$5*1000,0)</f>
        <v>321.63888888888891</v>
      </c>
      <c r="D24" s="5" t="s">
        <v>36</v>
      </c>
      <c r="E24" s="5"/>
      <c r="F24" s="5"/>
      <c r="G24" s="5"/>
    </row>
    <row r="25" spans="1:7" x14ac:dyDescent="0.3">
      <c r="A25" s="5"/>
      <c r="B25" s="5"/>
      <c r="C25" s="13"/>
      <c r="D25" s="5"/>
      <c r="E25" s="5"/>
      <c r="F25" s="5"/>
      <c r="G25" s="5"/>
    </row>
    <row r="26" spans="1:7" x14ac:dyDescent="0.3">
      <c r="A26" s="5"/>
      <c r="B26" s="7" t="s">
        <v>32</v>
      </c>
      <c r="C26" s="13"/>
      <c r="D26" s="5"/>
      <c r="E26" s="5"/>
      <c r="F26" s="5"/>
      <c r="G26" s="5"/>
    </row>
    <row r="27" spans="1:7" x14ac:dyDescent="0.3">
      <c r="A27" s="5"/>
      <c r="B27" s="16" t="s">
        <v>46</v>
      </c>
      <c r="C27" s="19">
        <f>IF(C5&gt;0,((VLOOKUP(C4,Table1[],12,FALSE)-$C$14-$C$15-$C$16-$C$17-$C$18)/$C$5*1000),0)</f>
        <v>200.38888888888891</v>
      </c>
      <c r="D27" s="5" t="s">
        <v>36</v>
      </c>
      <c r="E27" s="5"/>
      <c r="F27" s="5"/>
      <c r="G27" s="5"/>
    </row>
    <row r="28" spans="1:7" x14ac:dyDescent="0.3">
      <c r="A28" s="5"/>
      <c r="B28" s="5"/>
      <c r="C28" s="5"/>
      <c r="D28" s="5"/>
      <c r="E28" s="5"/>
      <c r="F28" s="5"/>
      <c r="G28" s="5"/>
    </row>
    <row r="29" spans="1:7" x14ac:dyDescent="0.3">
      <c r="A29" s="5"/>
      <c r="B29" s="17"/>
      <c r="C29" s="5"/>
      <c r="D29" s="5"/>
      <c r="E29" s="5"/>
      <c r="F29" s="5"/>
      <c r="G29" s="5"/>
    </row>
    <row r="30" spans="1:7" x14ac:dyDescent="0.3">
      <c r="A30" s="5"/>
      <c r="B30" s="5"/>
      <c r="C30" s="5"/>
      <c r="D30" s="5"/>
      <c r="E30" s="5"/>
      <c r="F30" s="5"/>
      <c r="G30" s="5"/>
    </row>
    <row r="31" spans="1:7" x14ac:dyDescent="0.3">
      <c r="A31" s="5"/>
      <c r="B31" s="5"/>
      <c r="C31" s="5"/>
      <c r="D31" s="5"/>
      <c r="E31" s="5"/>
      <c r="F31" s="5"/>
      <c r="G31" s="5"/>
    </row>
    <row r="32" spans="1:7" x14ac:dyDescent="0.3">
      <c r="A32" s="18"/>
    </row>
  </sheetData>
  <sheetProtection sheet="1" objects="1" scenarios="1"/>
  <pageMargins left="0.7" right="0.7" top="0.75" bottom="0.75" header="0.3" footer="0.3"/>
  <pageSetup paperSize="9" orientation="portrait" verticalDpi="0" r:id="rId1"/>
  <headerFooter>
    <oddFooter>&amp;Ccopyright ProAgria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2</xdr:col>
                    <xdr:colOff>0</xdr:colOff>
                    <xdr:row>3</xdr:row>
                    <xdr:rowOff>7620</xdr:rowOff>
                  </from>
                  <to>
                    <xdr:col>3</xdr:col>
                    <xdr:colOff>266700</xdr:colOff>
                    <xdr:row>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workbookViewId="0">
      <selection activeCell="J13" sqref="J13"/>
    </sheetView>
  </sheetViews>
  <sheetFormatPr defaultRowHeight="14.4" x14ac:dyDescent="0.3"/>
  <cols>
    <col min="2" max="2" width="13.44140625" bestFit="1" customWidth="1"/>
    <col min="3" max="3" width="7.44140625" customWidth="1"/>
    <col min="4" max="5" width="10.88671875" customWidth="1"/>
    <col min="6" max="6" width="8.109375" customWidth="1"/>
    <col min="7" max="7" width="9.109375" customWidth="1"/>
    <col min="8" max="11" width="13.44140625" customWidth="1"/>
    <col min="12" max="12" width="15.33203125" customWidth="1"/>
  </cols>
  <sheetData>
    <row r="1" spans="1:12" x14ac:dyDescent="0.3">
      <c r="A1" t="s">
        <v>19</v>
      </c>
      <c r="B1" t="s">
        <v>0</v>
      </c>
      <c r="C1" t="s">
        <v>25</v>
      </c>
      <c r="D1" t="s">
        <v>26</v>
      </c>
      <c r="E1" t="s">
        <v>20</v>
      </c>
      <c r="F1" t="s">
        <v>27</v>
      </c>
      <c r="G1" t="s">
        <v>24</v>
      </c>
      <c r="H1" t="s">
        <v>21</v>
      </c>
      <c r="I1" t="s">
        <v>22</v>
      </c>
      <c r="J1" t="s">
        <v>23</v>
      </c>
      <c r="K1" t="s">
        <v>28</v>
      </c>
      <c r="L1" t="s">
        <v>29</v>
      </c>
    </row>
    <row r="2" spans="1:12" x14ac:dyDescent="0.3">
      <c r="A2">
        <v>1</v>
      </c>
      <c r="B2" t="s">
        <v>17</v>
      </c>
      <c r="G2">
        <f>SUM(Table1[[#This Row],[Kylvö]:[Muut mukut]])</f>
        <v>0</v>
      </c>
      <c r="L2" s="2">
        <v>0</v>
      </c>
    </row>
    <row r="3" spans="1:12" x14ac:dyDescent="0.3">
      <c r="A3">
        <v>2</v>
      </c>
      <c r="B3" t="s">
        <v>16</v>
      </c>
      <c r="C3">
        <v>57</v>
      </c>
      <c r="D3" s="1">
        <f>Tuotantokustannuslaskuri!$C$9/Tuotantokustannuslaskuri!$C$11*100*Tuotantokustannuslaskuri!$C$10/1000</f>
        <v>171.55555555555557</v>
      </c>
      <c r="E3">
        <v>57</v>
      </c>
      <c r="F3">
        <v>154</v>
      </c>
      <c r="G3" s="1">
        <f>SUM(Table1[[#This Row],[Kylvö]:[Muut mukut]])</f>
        <v>439.55555555555554</v>
      </c>
      <c r="H3">
        <v>158</v>
      </c>
      <c r="I3">
        <v>347</v>
      </c>
      <c r="J3">
        <v>360</v>
      </c>
      <c r="K3">
        <f>SUM(Table1[[#This Row],[Työkustannus]:[Pellon ja salaojituksen kustannus]])</f>
        <v>865</v>
      </c>
      <c r="L3" s="1">
        <f>Table1[[#This Row],[Muku]]+Table1[[#This Row],[Työ ja Kiku]]</f>
        <v>1304.5555555555557</v>
      </c>
    </row>
    <row r="4" spans="1:12" x14ac:dyDescent="0.3">
      <c r="A4">
        <v>3</v>
      </c>
      <c r="B4" t="s">
        <v>15</v>
      </c>
      <c r="C4">
        <v>68</v>
      </c>
      <c r="D4" s="1">
        <f>Tuotantokustannuslaskuri!$C$9/Tuotantokustannuslaskuri!$C$11*100*Tuotantokustannuslaskuri!$C$10/1000</f>
        <v>171.55555555555557</v>
      </c>
      <c r="E4">
        <v>48</v>
      </c>
      <c r="F4">
        <v>117</v>
      </c>
      <c r="G4" s="1">
        <f>SUM(Table1[[#This Row],[Kylvö]:[Muut mukut]])</f>
        <v>404.55555555555554</v>
      </c>
      <c r="H4">
        <v>175</v>
      </c>
      <c r="I4">
        <v>347</v>
      </c>
      <c r="J4">
        <v>360</v>
      </c>
      <c r="K4">
        <f>SUM(Table1[[#This Row],[Työkustannus]:[Pellon ja salaojituksen kustannus]])</f>
        <v>882</v>
      </c>
      <c r="L4" s="1">
        <f>Table1[[#This Row],[Muku]]+Table1[[#This Row],[Työ ja Kiku]]</f>
        <v>1286.5555555555557</v>
      </c>
    </row>
    <row r="5" spans="1:12" x14ac:dyDescent="0.3">
      <c r="A5">
        <v>4</v>
      </c>
      <c r="B5" t="s">
        <v>14</v>
      </c>
      <c r="C5">
        <v>96</v>
      </c>
      <c r="D5" s="1">
        <f>Tuotantokustannuslaskuri!$C$9/Tuotantokustannuslaskuri!$C$11*100*Tuotantokustannuslaskuri!$C$10/1000</f>
        <v>171.55555555555557</v>
      </c>
      <c r="E5">
        <v>56</v>
      </c>
      <c r="F5">
        <v>153</v>
      </c>
      <c r="G5" s="1">
        <f>SUM(Table1[[#This Row],[Kylvö]:[Muut mukut]])</f>
        <v>476.55555555555554</v>
      </c>
      <c r="H5">
        <v>156</v>
      </c>
      <c r="I5">
        <v>347</v>
      </c>
      <c r="J5">
        <v>360</v>
      </c>
      <c r="K5">
        <f>SUM(Table1[[#This Row],[Työkustannus]:[Pellon ja salaojituksen kustannus]])</f>
        <v>863</v>
      </c>
      <c r="L5" s="1">
        <f>Table1[[#This Row],[Muku]]+Table1[[#This Row],[Työ ja Kiku]]</f>
        <v>1339.5555555555557</v>
      </c>
    </row>
    <row r="6" spans="1:12" x14ac:dyDescent="0.3">
      <c r="A6">
        <v>5</v>
      </c>
      <c r="B6" t="s">
        <v>13</v>
      </c>
      <c r="C6">
        <v>58</v>
      </c>
      <c r="D6" s="1">
        <f>Tuotantokustannuslaskuri!$C$9/Tuotantokustannuslaskuri!$C$11*100*Tuotantokustannuslaskuri!$C$10/1000</f>
        <v>171.55555555555557</v>
      </c>
      <c r="E6">
        <v>53</v>
      </c>
      <c r="F6">
        <v>137</v>
      </c>
      <c r="G6" s="1">
        <f>SUM(Table1[[#This Row],[Kylvö]:[Muut mukut]])</f>
        <v>419.55555555555554</v>
      </c>
      <c r="H6">
        <v>159</v>
      </c>
      <c r="I6">
        <v>347</v>
      </c>
      <c r="J6">
        <v>360</v>
      </c>
      <c r="K6">
        <f>SUM(Table1[[#This Row],[Työkustannus]:[Pellon ja salaojituksen kustannus]])</f>
        <v>866</v>
      </c>
      <c r="L6" s="1">
        <f>Table1[[#This Row],[Muku]]+Table1[[#This Row],[Työ ja Kiku]]</f>
        <v>1285.5555555555557</v>
      </c>
    </row>
    <row r="7" spans="1:12" x14ac:dyDescent="0.3">
      <c r="A7">
        <v>6</v>
      </c>
      <c r="B7" t="s">
        <v>12</v>
      </c>
      <c r="C7">
        <v>62</v>
      </c>
      <c r="D7" s="1">
        <f>Tuotantokustannuslaskuri!$C$9/Tuotantokustannuslaskuri!$C$11*100*Tuotantokustannuslaskuri!$C$10/1000</f>
        <v>171.55555555555557</v>
      </c>
      <c r="E7">
        <v>55</v>
      </c>
      <c r="F7">
        <v>138</v>
      </c>
      <c r="G7" s="1">
        <f>SUM(Table1[[#This Row],[Kylvö]:[Muut mukut]])</f>
        <v>426.55555555555554</v>
      </c>
      <c r="H7">
        <v>171</v>
      </c>
      <c r="I7">
        <v>347</v>
      </c>
      <c r="J7">
        <v>360</v>
      </c>
      <c r="K7">
        <f>SUM(Table1[[#This Row],[Työkustannus]:[Pellon ja salaojituksen kustannus]])</f>
        <v>878</v>
      </c>
      <c r="L7" s="1">
        <f>Table1[[#This Row],[Muku]]+Table1[[#This Row],[Työ ja Kiku]]</f>
        <v>1304.5555555555557</v>
      </c>
    </row>
    <row r="8" spans="1:12" x14ac:dyDescent="0.3">
      <c r="A8">
        <v>7</v>
      </c>
      <c r="B8" t="s">
        <v>11</v>
      </c>
      <c r="C8">
        <v>53</v>
      </c>
      <c r="D8" s="1">
        <f>Tuotantokustannuslaskuri!$C$9/Tuotantokustannuslaskuri!$C$11*100*Tuotantokustannuslaskuri!$C$10/1000</f>
        <v>171.55555555555557</v>
      </c>
      <c r="E8">
        <v>36</v>
      </c>
      <c r="F8">
        <v>136</v>
      </c>
      <c r="G8" s="1">
        <f>SUM(Table1[[#This Row],[Kylvö]:[Muut mukut]])</f>
        <v>396.55555555555554</v>
      </c>
      <c r="H8">
        <v>184</v>
      </c>
      <c r="I8">
        <v>347</v>
      </c>
      <c r="J8">
        <v>360</v>
      </c>
      <c r="K8">
        <f>SUM(Table1[[#This Row],[Työkustannus]:[Pellon ja salaojituksen kustannus]])</f>
        <v>891</v>
      </c>
      <c r="L8" s="1">
        <f>Table1[[#This Row],[Muku]]+Table1[[#This Row],[Työ ja Kiku]]</f>
        <v>1287.5555555555557</v>
      </c>
    </row>
    <row r="9" spans="1:12" x14ac:dyDescent="0.3">
      <c r="A9">
        <v>8</v>
      </c>
      <c r="B9" t="s">
        <v>10</v>
      </c>
      <c r="C9">
        <v>36</v>
      </c>
      <c r="D9" s="1">
        <f>Tuotantokustannuslaskuri!$C$9/Tuotantokustannuslaskuri!$C$11*100*Tuotantokustannuslaskuri!$C$10/1000</f>
        <v>171.55555555555557</v>
      </c>
      <c r="E9">
        <v>83</v>
      </c>
      <c r="F9">
        <v>91</v>
      </c>
      <c r="G9" s="1">
        <f>SUM(Table1[[#This Row],[Kylvö]:[Muut mukut]])</f>
        <v>381.55555555555554</v>
      </c>
      <c r="H9">
        <v>187</v>
      </c>
      <c r="I9">
        <v>347</v>
      </c>
      <c r="J9">
        <v>360</v>
      </c>
      <c r="K9">
        <f>SUM(Table1[[#This Row],[Työkustannus]:[Pellon ja salaojituksen kustannus]])</f>
        <v>894</v>
      </c>
      <c r="L9" s="1">
        <f>Table1[[#This Row],[Muku]]+Table1[[#This Row],[Työ ja Kiku]]</f>
        <v>1275.5555555555557</v>
      </c>
    </row>
    <row r="10" spans="1:12" x14ac:dyDescent="0.3">
      <c r="A10">
        <v>9</v>
      </c>
      <c r="B10" t="s">
        <v>9</v>
      </c>
      <c r="C10">
        <v>59</v>
      </c>
      <c r="D10" s="1">
        <f>Tuotantokustannuslaskuri!$C$9/Tuotantokustannuslaskuri!$C$11*100*Tuotantokustannuslaskuri!$C$10/1000</f>
        <v>171.55555555555557</v>
      </c>
      <c r="E10">
        <v>83</v>
      </c>
      <c r="F10">
        <v>96</v>
      </c>
      <c r="G10" s="1">
        <f>SUM(Table1[[#This Row],[Kylvö]:[Muut mukut]])</f>
        <v>409.55555555555554</v>
      </c>
      <c r="H10">
        <v>176</v>
      </c>
      <c r="I10">
        <v>347</v>
      </c>
      <c r="J10">
        <v>360</v>
      </c>
      <c r="K10">
        <f>SUM(Table1[[#This Row],[Työkustannus]:[Pellon ja salaojituksen kustannus]])</f>
        <v>883</v>
      </c>
      <c r="L10" s="1">
        <f>Table1[[#This Row],[Muku]]+Table1[[#This Row],[Työ ja Kiku]]</f>
        <v>1292.5555555555557</v>
      </c>
    </row>
    <row r="12" spans="1:12" x14ac:dyDescent="0.3">
      <c r="A12" s="3"/>
    </row>
  </sheetData>
  <sheetProtection algorithmName="SHA-512" hashValue="uZUVzV4g9LOPe9+r6UcZ5BRVqlJp25Axtng66ytEwey48tHpdVNzxCBwCwzKhOJIKnZLZvQ9TNoHrbHDbS9q0A==" saltValue="lSBKA4j5ntmtqVeNaOaM5A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Tuotantokustannuslaskuri</vt:lpstr>
      <vt:lpstr>Lähtötiedot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Heta Mustonen</dc:creator>
  <cp:lastModifiedBy>Sari Peltonen</cp:lastModifiedBy>
  <cp:lastPrinted>2014-10-05T12:49:20Z</cp:lastPrinted>
  <dcterms:created xsi:type="dcterms:W3CDTF">2014-07-29T06:43:07Z</dcterms:created>
  <dcterms:modified xsi:type="dcterms:W3CDTF">2018-08-07T06:34:23Z</dcterms:modified>
</cp:coreProperties>
</file>